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mcrog\Downloads\"/>
    </mc:Choice>
  </mc:AlternateContent>
  <xr:revisionPtr revIDLastSave="0" documentId="8_{634CCF1C-9339-40B2-A1E4-CD46EDE2BD9E}" xr6:coauthVersionLast="47" xr6:coauthVersionMax="47" xr10:uidLastSave="{00000000-0000-0000-0000-000000000000}"/>
  <bookViews>
    <workbookView xWindow="7365" yWindow="2100" windowWidth="38700" windowHeight="15345" tabRatio="500" xr2:uid="{00000000-000D-0000-FFFF-FFFF00000000}"/>
  </bookViews>
  <sheets>
    <sheet name="How to Score" sheetId="1" r:id="rId1"/>
    <sheet name="Scenarios" sheetId="2" r:id="rId2"/>
    <sheet name="AB Tables" sheetId="3" r:id="rId3"/>
    <sheet name="Kill" sheetId="4" r:id="rId4"/>
    <sheet name="Dominate &amp; Invade" sheetId="5" r:id="rId5"/>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16" i="5" l="1"/>
  <c r="F16" i="5"/>
  <c r="E16" i="5"/>
  <c r="D16" i="5"/>
  <c r="C16" i="5"/>
  <c r="B16" i="5"/>
  <c r="G15" i="5"/>
  <c r="F15" i="5"/>
  <c r="E15" i="5"/>
  <c r="D15" i="5"/>
  <c r="C15" i="5"/>
  <c r="B15" i="5"/>
  <c r="G14" i="5"/>
  <c r="F14" i="5"/>
  <c r="E14" i="5"/>
  <c r="D14" i="5"/>
  <c r="C14" i="5"/>
  <c r="B14" i="5"/>
  <c r="G13" i="5"/>
  <c r="F13" i="5"/>
  <c r="E13" i="5"/>
  <c r="D13" i="5"/>
  <c r="C13" i="5"/>
  <c r="B13" i="5"/>
  <c r="G12" i="5"/>
  <c r="F12" i="5"/>
  <c r="E12" i="5"/>
  <c r="D12" i="5"/>
  <c r="C12" i="5"/>
  <c r="B12" i="5"/>
  <c r="G14" i="4"/>
  <c r="F14" i="4"/>
  <c r="E14" i="4"/>
  <c r="D14" i="4"/>
  <c r="C14" i="4"/>
  <c r="B14" i="4"/>
  <c r="G13" i="4"/>
  <c r="F13" i="4"/>
  <c r="E13" i="4"/>
  <c r="D13" i="4"/>
  <c r="C13" i="4"/>
  <c r="B13" i="4"/>
  <c r="G12" i="4"/>
  <c r="F12" i="4"/>
  <c r="E12" i="4"/>
  <c r="D12" i="4"/>
  <c r="C12" i="4"/>
  <c r="B12" i="4"/>
  <c r="G11" i="4"/>
  <c r="F11" i="4"/>
  <c r="E11" i="4"/>
  <c r="D11" i="4"/>
  <c r="C11" i="4"/>
  <c r="B11" i="4"/>
  <c r="G10" i="4"/>
  <c r="F10" i="4"/>
  <c r="E10" i="4"/>
  <c r="D10" i="4"/>
  <c r="C10" i="4"/>
  <c r="B10" i="4"/>
  <c r="G9" i="4"/>
  <c r="F9" i="4"/>
  <c r="E9" i="4"/>
  <c r="D9" i="4"/>
  <c r="C9" i="4"/>
  <c r="B9" i="4"/>
  <c r="G8" i="4"/>
  <c r="F8" i="4"/>
  <c r="E8" i="4"/>
  <c r="D8" i="4"/>
  <c r="C8" i="4"/>
  <c r="B8" i="4"/>
  <c r="G7" i="4"/>
  <c r="F7" i="4"/>
  <c r="E7" i="4"/>
  <c r="D7" i="4"/>
  <c r="C7" i="4"/>
  <c r="B7" i="4"/>
  <c r="G13" i="3"/>
  <c r="F13" i="3"/>
  <c r="E13" i="3"/>
  <c r="D13" i="3"/>
  <c r="C13" i="3"/>
  <c r="B13" i="3"/>
  <c r="G12" i="3"/>
  <c r="F12" i="3"/>
  <c r="E12" i="3"/>
  <c r="D12" i="3"/>
  <c r="C12" i="3"/>
  <c r="B12" i="3"/>
  <c r="G11" i="3"/>
  <c r="F11" i="3"/>
  <c r="E11" i="3"/>
  <c r="D11" i="3"/>
  <c r="C11" i="3"/>
  <c r="B11" i="3"/>
  <c r="G10" i="3"/>
  <c r="F10" i="3"/>
  <c r="E10" i="3"/>
  <c r="D10" i="3"/>
  <c r="C10" i="3"/>
  <c r="B10" i="3"/>
</calcChain>
</file>

<file path=xl/sharedStrings.xml><?xml version="1.0" encoding="utf-8"?>
<sst xmlns="http://schemas.openxmlformats.org/spreadsheetml/2006/main" count="387" uniqueCount="143">
  <si>
    <t>BlackJack Master Score Matrix v4 — Kings of War 4th Edition</t>
  </si>
  <si>
    <t>June 2026. Built for standard 6x4 games, 1500-3000 points.</t>
  </si>
  <si>
    <t>Three scores per round. Add them up for the round result.</t>
  </si>
  <si>
    <t>Step 1 — Round Base (RB)</t>
  </si>
  <si>
    <t>Win = 14, Draw = 10, Loss = 7</t>
  </si>
  <si>
    <t>Step 2 — Scenario Bonus (SB)</t>
  </si>
  <si>
    <t>Based on the scenario VP difference. Find your scenario on the Scenarios sheet.</t>
  </si>
  <si>
    <t>Step 3 — Attrition Bonus (AB)</t>
  </si>
  <si>
    <t>Based on the difference in routed army points. Same table for every scenario except Kill. See AB Tables sheet.</t>
  </si>
  <si>
    <t>Round result</t>
  </si>
  <si>
    <t>RB + SB + AB. The system runs 0-21. A drawn game scores 10/10 before bonuses - the one exception to the 21-point split.</t>
  </si>
  <si>
    <t>Two hard rules</t>
  </si>
  <si>
    <t>1.</t>
  </si>
  <si>
    <t>Pillage: reroll a D3 result of 1. Only the 6 and 7 objective versions are played. Agree this before deployment.</t>
  </si>
  <si>
    <t>2.</t>
  </si>
  <si>
    <t>Push and Pillage use a different SB table for each D3 result. Don't mix them up.</t>
  </si>
  <si>
    <t>Maximum round scores</t>
  </si>
  <si>
    <t>Not every scenario can reach 21. Capped scenarios aren't broken - the cap is what makes them fair to schedule.</t>
  </si>
  <si>
    <t>21</t>
  </si>
  <si>
    <t>Pillage (7 obj), Salt the Earth, Protect and Raze, Compass Points, Control, Hold the Line, Wrack and Ruin, Plunder, Stockpile, Seek and Destroy, Fool's Gold, Smoke and Mirrors, Pieces of Eight, Push (5 or 7 counters), Dominate, Invade, Bulldog, Kill</t>
  </si>
  <si>
    <t>20</t>
  </si>
  <si>
    <t>Pillage (6 obj), Push (3 counters), Raze</t>
  </si>
  <si>
    <t>19</t>
  </si>
  <si>
    <t>Loot</t>
  </si>
  <si>
    <t>18</t>
  </si>
  <si>
    <t>Portal of Peril</t>
  </si>
  <si>
    <t>Points levels</t>
  </si>
  <si>
    <t>SB tables don't change with army size, except Dominate and Invade (see their sheet). AB thresholds scale with army size (see AB Tables and Kill sheets). Each of those sheets has a cell where you can enter your own points level.</t>
  </si>
  <si>
    <t>Scheduling advice</t>
  </si>
  <si>
    <t>Which scenarios suit which event lengths, and round ordering - see the TO Guidance document published with the ruleset.</t>
  </si>
  <si>
    <t>Scenario Bonus (SB) tables — all 20 official 4th Edition Battle Scenarios, plus Kill (legacy)</t>
  </si>
  <si>
    <t>Scenario rules are in the 4th Edition rulebook - descriptions here are reminders only. AB for every scenario below is the standard table on the AB Tables sheet (Kill excepted).</t>
  </si>
  <si>
    <t>1. PILLAGE</t>
  </si>
  <si>
    <t>D3+4 objectives, 1 VP per objective controlled. Hard rule: reroll a D3 result of 1.</t>
  </si>
  <si>
    <t>7 objectives (D3 = 3)</t>
  </si>
  <si>
    <t>VP difference</t>
  </si>
  <si>
    <t>SB</t>
  </si>
  <si>
    <t>0-2</t>
  </si>
  <si>
    <t>0/0</t>
  </si>
  <si>
    <t>3-4</t>
  </si>
  <si>
    <t>+1/-1</t>
  </si>
  <si>
    <t>5</t>
  </si>
  <si>
    <t>+2/-2</t>
  </si>
  <si>
    <t>6</t>
  </si>
  <si>
    <t>+3/-3</t>
  </si>
  <si>
    <t>7</t>
  </si>
  <si>
    <t>+4/-4</t>
  </si>
  <si>
    <t>6 objectives (D3 = 2)</t>
  </si>
  <si>
    <t>SB capped at +3 - max round score 20.</t>
  </si>
  <si>
    <t>2. RAZE</t>
  </si>
  <si>
    <t>Centre objective scores 1 VP at the end of your turn from Round 2. Raid each objective in the opponent's zone once for 1 VP.</t>
  </si>
  <si>
    <t>0-5</t>
  </si>
  <si>
    <t>6-7</t>
  </si>
  <si>
    <t>8</t>
  </si>
  <si>
    <t>9+</t>
  </si>
  <si>
    <t>3. SALT THE EARTH</t>
  </si>
  <si>
    <t>Centre objective plus three each side; objectives can be destroyed to deny them.</t>
  </si>
  <si>
    <t>4. PROTECT AND RAZE</t>
  </si>
  <si>
    <t>Protect your objectives, raze your opponent's.</t>
  </si>
  <si>
    <t>5. COMPASS POINTS</t>
  </si>
  <si>
    <t>Four objectives on the compass points.</t>
  </si>
  <si>
    <t>6. DOMINATE</t>
  </si>
  <si>
    <t>Unit strength within 12 inches of the centre. Table below is for 2300 points - thresholds scale with army size, see the Dominate &amp; Invade sheet.</t>
  </si>
  <si>
    <t>0-7</t>
  </si>
  <si>
    <t>8-12</t>
  </si>
  <si>
    <t>13-15</t>
  </si>
  <si>
    <t>16-19</t>
  </si>
  <si>
    <t>20+</t>
  </si>
  <si>
    <t>7. INVADE</t>
  </si>
  <si>
    <t>Unit strength in the opponent's half. Table below is for 2300 points - thresholds scale with army size, see the Dominate &amp; Invade sheet.</t>
  </si>
  <si>
    <t>8. CONTROL</t>
  </si>
  <si>
    <t>Board split into zones, VP per zone controlled.</t>
  </si>
  <si>
    <t>9. HOLD THE LINE</t>
  </si>
  <si>
    <t>Corridor across the board in three zones, 2/3/2 VP.</t>
  </si>
  <si>
    <t>10. WRACK AND RUIN</t>
  </si>
  <si>
    <t>Unit-strength scoring over objectives.</t>
  </si>
  <si>
    <t>11. LOOT</t>
  </si>
  <si>
    <t>Three loot counters on the centre line, 1 VP each.</t>
  </si>
  <si>
    <t>0-1</t>
  </si>
  <si>
    <t>2</t>
  </si>
  <si>
    <t>3</t>
  </si>
  <si>
    <t>SB capped at +2 - max round score 19.</t>
  </si>
  <si>
    <t>12. PUSH</t>
  </si>
  <si>
    <t>D3 counters per player plus one centre counter. 2 VP per counter held by a unit entirely in the opposing half, 1 VP otherwise. Use the table for the D3 rolled.</t>
  </si>
  <si>
    <t>3 counters (D3 = 1)</t>
  </si>
  <si>
    <t>5 counters (D3 = 2)</t>
  </si>
  <si>
    <t>0-3</t>
  </si>
  <si>
    <t>4-5</t>
  </si>
  <si>
    <t>7-8</t>
  </si>
  <si>
    <t>7 counters (D3 = 3)</t>
  </si>
  <si>
    <t>0-4</t>
  </si>
  <si>
    <t>5-7</t>
  </si>
  <si>
    <t>8-9</t>
  </si>
  <si>
    <t>10-11</t>
  </si>
  <si>
    <t>12+</t>
  </si>
  <si>
    <t>13. PLUNDER</t>
  </si>
  <si>
    <t>Loot counters on the centre line, primary counter worth 2 VP.</t>
  </si>
  <si>
    <t>14. STOCKPILE</t>
  </si>
  <si>
    <t>Three piles of loot on the centre line. Max 1 loot per pile per unit per turn.</t>
  </si>
  <si>
    <t>15. BULLDOG</t>
  </si>
  <si>
    <t>One counter each. Scores each turn from Round 3: 1 VP held in your half, 2 VP in the opponent's. The widest VP scale in the system.</t>
  </si>
  <si>
    <t>13-14</t>
  </si>
  <si>
    <t>15-16</t>
  </si>
  <si>
    <t>17+</t>
  </si>
  <si>
    <t>16. SEEK AND DESTROY</t>
  </si>
  <si>
    <t>Loot carriers can be routed to destroy the loot.</t>
  </si>
  <si>
    <t>17. PORTAL OF PERIL</t>
  </si>
  <si>
    <t>Both players start on 4 VP and steal from each other from Round 4. The VP difference is always even.</t>
  </si>
  <si>
    <t>0-6</t>
  </si>
  <si>
    <t>SB capped at +1 - max round score 18. Read the TO Guidance before scheduling this one.</t>
  </si>
  <si>
    <t>18. FOOL'S GOLD</t>
  </si>
  <si>
    <t>Bluff counters, flipped all at once at the end of Round 3.</t>
  </si>
  <si>
    <t>19. SMOKE AND MIRRORS</t>
  </si>
  <si>
    <t>Bluff counters, flipped one per round.</t>
  </si>
  <si>
    <t>20. PIECES OF EIGHT</t>
  </si>
  <si>
    <t>Bluff counters, 0/1/1/2 values per player.</t>
  </si>
  <si>
    <t>KILL (legacy)</t>
  </si>
  <si>
    <t>Not one of the 20 official scenarios - an optional extra. No SB at all: the whole result is attrition, scored on the extended +/-7 table on the Kill sheet. Max round score 14 + 7 = 21.</t>
  </si>
  <si>
    <t>Attrition Bonus (AB) — every scenario except Kill</t>
  </si>
  <si>
    <t>Difference in routed army points. Thresholds are shares of the game's points level, rounded to the nearest 5.</t>
  </si>
  <si>
    <t>Assumptions (share of army points)</t>
  </si>
  <si>
    <t>0/0 ceiling</t>
  </si>
  <si>
    <t>Source: AB Tables v4, locked 12 June 2026</t>
  </si>
  <si>
    <t>+1 ceiling</t>
  </si>
  <si>
    <t>+2 ceiling</t>
  </si>
  <si>
    <t>Your event:</t>
  </si>
  <si>
    <t>Army points</t>
  </si>
  <si>
    <t>Kill — extended Attrition Bonus (no SB)</t>
  </si>
  <si>
    <t>Legacy scenario. The whole result is attrition: RB plus this table, reaching the full 21. Tier boundaries sit at clean eighths of the points level, rounded to the nearest 5.</t>
  </si>
  <si>
    <t>Bucket width (share of points)</t>
  </si>
  <si>
    <t>0</t>
  </si>
  <si>
    <t>+5/-5</t>
  </si>
  <si>
    <t>+6/-6</t>
  </si>
  <si>
    <t>+7/-7</t>
  </si>
  <si>
    <t>Dominate and Invade — SB thresholds by points level</t>
  </si>
  <si>
    <t>These two scenarios score unit strength, which grows with army size - so their SB thresholds scale with points. One table covers both. Calibrated at 2300; other levels scale by (points / 2300), rounded to the nearest whole VP.</t>
  </si>
  <si>
    <t>Assumptions</t>
  </si>
  <si>
    <t>Anchor points</t>
  </si>
  <si>
    <t>Source: Wide Band SB Curves v4 - Dominate and Invade, locked 11 June 2026</t>
  </si>
  <si>
    <t>0/0 ceiling at anchor</t>
  </si>
  <si>
    <t>+1 ceiling at anchor</t>
  </si>
  <si>
    <t>+2 ceiling at anchor</t>
  </si>
  <si>
    <t>+3 ceiling at anchor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</si>
</sst>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charset val="1"/>
    </font>
    <font>
      <b/>
      <sz val="14"/>
      <color rgb="FF000000"/>
      <name val="Arial"/>
      <charset val="1"/>
    </font>
    <font>
      <i/>
      <sz val="10"/>
      <color rgb="FF000000"/>
      <name val="Arial"/>
      <charset val="1"/>
    </font>
    <font>
      <sz val="10"/>
      <color rgb="FF000000"/>
      <name val="Arial"/>
      <charset val="1"/>
    </font>
    <font>
      <b/>
      <sz val="10"/>
      <color rgb="FF000000"/>
      <name val="Arial"/>
      <charset val="1"/>
    </font>
    <font>
      <b/>
      <sz val="12"/>
      <color rgb="FF000000"/>
      <name val="Arial"/>
      <charset val="1"/>
    </font>
    <font>
      <b/>
      <sz val="11"/>
      <color rgb="FFFFFFFF"/>
      <name val="Arial"/>
      <charset val="1"/>
    </font>
    <font>
      <sz val="10"/>
      <color rgb="FF0000FF"/>
      <name val="Arial"/>
      <charset val="1"/>
    </font>
    <font>
      <i/>
      <sz val="8"/>
      <color rgb="FF000000"/>
      <name val="Arial"/>
      <charset val="1"/>
    </font>
  </fonts>
  <fills count="5">
    <fill>
      <patternFill patternType="none"/>
    </fill>
    <fill>
      <patternFill patternType="gray125"/>
    </fill>
    <fill>
      <patternFill patternType="solid">
        <fgColor rgb="FF1F3864"/>
        <bgColor rgb="FF333333"/>
      </patternFill>
    </fill>
    <fill>
      <patternFill patternType="solid">
        <fgColor rgb="FFD9E2F2"/>
        <bgColor rgb="FFCCFFFF"/>
      </patternFill>
    </fill>
    <fill>
      <patternFill patternType="solid">
        <fgColor rgb="FFFFF2CC"/>
        <bgColor rgb="FFFFFFFF"/>
      </patternFill>
    </fill>
  </fills>
  <borders count="2">
    <border>
      <left/>
      <right/>
      <top/>
      <bottom/>
      <diagonal/>
    </border>
    <border>
      <left style="thin">
        <color rgb="FF999999"/>
      </left>
      <right style="thin">
        <color rgb="FF999999"/>
      </right>
      <top style="thin">
        <color rgb="FF999999"/>
      </top>
      <bottom style="thin">
        <color rgb="FF999999"/>
      </bottom>
      <diagonal/>
    </border>
  </borders>
  <cellStyleXfs count="1">
    <xf numFmtId="0" fontId="0" fillId="0" borderId="0"/>
  </cellStyleXfs>
  <cellXfs count="19">
    <xf numFmtId="0" fontId="0" fillId="0" borderId="0" xfId="0"/>
    <xf numFmtId="0" fontId="1" fillId="0" borderId="0" xfId="0" applyFont="1"/>
    <xf numFmtId="0" fontId="2" fillId="0" borderId="0" xfId="0" applyFont="1"/>
    <xf numFmtId="0" fontId="3" fillId="0" borderId="0" xfId="0" applyFont="1"/>
    <xf numFmtId="0" fontId="3" fillId="0" borderId="0" xfId="0" applyFont="1" applyAlignment="1">
      <alignment vertical="top" wrapText="1"/>
    </xf>
    <xf numFmtId="0" fontId="4" fillId="0" borderId="0" xfId="0" applyFont="1"/>
    <xf numFmtId="0" fontId="5" fillId="0" borderId="0" xfId="0" applyFont="1"/>
    <xf numFmtId="0" fontId="6" fillId="2" borderId="0" xfId="0" applyFont="1" applyFill="1"/>
    <xf numFmtId="0" fontId="0" fillId="2" borderId="0" xfId="0" applyFill="1"/>
    <xf numFmtId="0" fontId="4" fillId="3" borderId="1" xfId="0" applyFont="1" applyFill="1" applyBorder="1"/>
    <xf numFmtId="0" fontId="3" fillId="0" borderId="1" xfId="0" applyFont="1" applyBorder="1" applyAlignment="1">
      <alignment horizontal="center"/>
    </xf>
    <xf numFmtId="164" fontId="7" fillId="0" borderId="0" xfId="0" applyNumberFormat="1" applyFont="1"/>
    <xf numFmtId="0" fontId="8" fillId="0" borderId="0" xfId="0" applyFont="1"/>
    <xf numFmtId="0" fontId="4" fillId="3" borderId="1" xfId="0" applyFont="1" applyFill="1" applyBorder="1" applyAlignment="1">
      <alignment horizontal="center"/>
    </xf>
    <xf numFmtId="0" fontId="7" fillId="4" borderId="1" xfId="0" applyFont="1" applyFill="1" applyBorder="1" applyAlignment="1">
      <alignment horizontal="center"/>
    </xf>
    <xf numFmtId="0" fontId="4" fillId="0" borderId="1" xfId="0" applyFont="1" applyBorder="1"/>
    <xf numFmtId="0" fontId="7" fillId="0" borderId="0" xfId="0" applyFont="1"/>
    <xf numFmtId="0" fontId="2" fillId="0" borderId="0" xfId="0" applyFont="1" applyAlignment="1">
      <alignment vertical="top" wrapText="1"/>
    </xf>
    <xf numFmtId="0" fontId="2" fillId="4" borderId="0" xfId="0" applyFont="1" applyFill="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CCFFFF"/>
      <rgbColor rgb="FF660066"/>
      <rgbColor rgb="FFFF8080"/>
      <rgbColor rgb="FF0066CC"/>
      <rgbColor rgb="FFD9E2F2"/>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99999"/>
      <rgbColor rgb="FF1F3864"/>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1"/>
  <sheetViews>
    <sheetView tabSelected="1" topLeftCell="A4" zoomScaleNormal="100" workbookViewId="0"/>
  </sheetViews>
  <sheetFormatPr defaultColWidth="8.7109375" defaultRowHeight="15" x14ac:dyDescent="0.25"/>
  <cols>
    <col min="1" max="1" width="30" customWidth="1"/>
    <col min="2" max="2" width="100" customWidth="1"/>
    <col min="3" max="7" width="16" customWidth="1"/>
  </cols>
  <sheetData>
    <row r="1" spans="1:2" ht="18" x14ac:dyDescent="0.25">
      <c r="A1" s="1" t="s">
        <v>0</v>
      </c>
    </row>
    <row r="2" spans="1:2" x14ac:dyDescent="0.25">
      <c r="A2" s="2" t="s">
        <v>1</v>
      </c>
    </row>
    <row r="3" spans="1:2" x14ac:dyDescent="0.25">
      <c r="A3" s="3"/>
      <c r="B3" s="4"/>
    </row>
    <row r="4" spans="1:2" x14ac:dyDescent="0.25">
      <c r="A4" s="3" t="s">
        <v>2</v>
      </c>
      <c r="B4" s="4"/>
    </row>
    <row r="5" spans="1:2" x14ac:dyDescent="0.25">
      <c r="A5" s="5" t="s">
        <v>3</v>
      </c>
      <c r="B5" s="4" t="s">
        <v>4</v>
      </c>
    </row>
    <row r="6" spans="1:2" x14ac:dyDescent="0.25">
      <c r="A6" s="5" t="s">
        <v>5</v>
      </c>
      <c r="B6" s="4" t="s">
        <v>6</v>
      </c>
    </row>
    <row r="7" spans="1:2" x14ac:dyDescent="0.25">
      <c r="A7" s="5" t="s">
        <v>7</v>
      </c>
      <c r="B7" s="4" t="s">
        <v>8</v>
      </c>
    </row>
    <row r="8" spans="1:2" ht="25.5" x14ac:dyDescent="0.25">
      <c r="A8" s="5" t="s">
        <v>9</v>
      </c>
      <c r="B8" s="4" t="s">
        <v>10</v>
      </c>
    </row>
    <row r="9" spans="1:2" x14ac:dyDescent="0.25">
      <c r="A9" s="3"/>
      <c r="B9" s="4"/>
    </row>
    <row r="10" spans="1:2" x14ac:dyDescent="0.25">
      <c r="A10" s="3" t="s">
        <v>11</v>
      </c>
      <c r="B10" s="4"/>
    </row>
    <row r="11" spans="1:2" x14ac:dyDescent="0.25">
      <c r="A11" s="3" t="s">
        <v>12</v>
      </c>
      <c r="B11" s="4" t="s">
        <v>13</v>
      </c>
    </row>
    <row r="12" spans="1:2" x14ac:dyDescent="0.25">
      <c r="A12" s="3" t="s">
        <v>14</v>
      </c>
      <c r="B12" s="4" t="s">
        <v>15</v>
      </c>
    </row>
    <row r="13" spans="1:2" x14ac:dyDescent="0.25">
      <c r="A13" s="3"/>
      <c r="B13" s="4"/>
    </row>
    <row r="14" spans="1:2" x14ac:dyDescent="0.25">
      <c r="A14" s="5" t="s">
        <v>16</v>
      </c>
      <c r="B14" s="4" t="s">
        <v>17</v>
      </c>
    </row>
    <row r="15" spans="1:2" ht="38.25" x14ac:dyDescent="0.25">
      <c r="A15" s="5" t="s">
        <v>18</v>
      </c>
      <c r="B15" s="4" t="s">
        <v>19</v>
      </c>
    </row>
    <row r="16" spans="1:2" x14ac:dyDescent="0.25">
      <c r="A16" s="5" t="s">
        <v>20</v>
      </c>
      <c r="B16" s="4" t="s">
        <v>21</v>
      </c>
    </row>
    <row r="17" spans="1:2" x14ac:dyDescent="0.25">
      <c r="A17" s="5" t="s">
        <v>22</v>
      </c>
      <c r="B17" s="4" t="s">
        <v>23</v>
      </c>
    </row>
    <row r="18" spans="1:2" x14ac:dyDescent="0.25">
      <c r="A18" s="5" t="s">
        <v>24</v>
      </c>
      <c r="B18" s="4" t="s">
        <v>25</v>
      </c>
    </row>
    <row r="19" spans="1:2" x14ac:dyDescent="0.25">
      <c r="A19" s="3"/>
      <c r="B19" s="4"/>
    </row>
    <row r="20" spans="1:2" ht="38.25" x14ac:dyDescent="0.25">
      <c r="A20" s="5" t="s">
        <v>26</v>
      </c>
      <c r="B20" s="4" t="s">
        <v>27</v>
      </c>
    </row>
    <row r="21" spans="1:2" ht="25.5" x14ac:dyDescent="0.25">
      <c r="A21" s="5" t="s">
        <v>28</v>
      </c>
      <c r="B21" s="4" t="s">
        <v>29</v>
      </c>
    </row>
  </sheetData>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28"/>
  <sheetViews>
    <sheetView topLeftCell="A37" zoomScaleNormal="100" workbookViewId="0"/>
  </sheetViews>
  <sheetFormatPr defaultColWidth="8.7109375" defaultRowHeight="15" x14ac:dyDescent="0.25"/>
  <cols>
    <col min="1" max="1" width="14" customWidth="1"/>
    <col min="2" max="2" width="10" customWidth="1"/>
    <col min="3" max="3" width="95" customWidth="1"/>
  </cols>
  <sheetData>
    <row r="1" spans="1:3" ht="15.75" x14ac:dyDescent="0.25">
      <c r="A1" s="6" t="s">
        <v>30</v>
      </c>
    </row>
    <row r="2" spans="1:3" x14ac:dyDescent="0.25">
      <c r="A2" s="2" t="s">
        <v>31</v>
      </c>
    </row>
    <row r="4" spans="1:3" x14ac:dyDescent="0.25">
      <c r="A4" s="7" t="s">
        <v>32</v>
      </c>
      <c r="B4" s="8"/>
      <c r="C4" s="8"/>
    </row>
    <row r="5" spans="1:3" ht="13.5" customHeight="1" x14ac:dyDescent="0.25">
      <c r="A5" s="17" t="s">
        <v>33</v>
      </c>
      <c r="B5" s="17"/>
      <c r="C5" s="17"/>
    </row>
    <row r="6" spans="1:3" x14ac:dyDescent="0.25">
      <c r="A6" s="5" t="s">
        <v>34</v>
      </c>
    </row>
    <row r="7" spans="1:3" x14ac:dyDescent="0.25">
      <c r="A7" s="9" t="s">
        <v>35</v>
      </c>
      <c r="B7" s="9" t="s">
        <v>36</v>
      </c>
    </row>
    <row r="8" spans="1:3" x14ac:dyDescent="0.25">
      <c r="A8" s="10" t="s">
        <v>37</v>
      </c>
      <c r="B8" s="10" t="s">
        <v>38</v>
      </c>
    </row>
    <row r="9" spans="1:3" x14ac:dyDescent="0.25">
      <c r="A9" s="10" t="s">
        <v>39</v>
      </c>
      <c r="B9" s="10" t="s">
        <v>40</v>
      </c>
    </row>
    <row r="10" spans="1:3" x14ac:dyDescent="0.25">
      <c r="A10" s="10" t="s">
        <v>41</v>
      </c>
      <c r="B10" s="10" t="s">
        <v>42</v>
      </c>
    </row>
    <row r="11" spans="1:3" x14ac:dyDescent="0.25">
      <c r="A11" s="10" t="s">
        <v>43</v>
      </c>
      <c r="B11" s="10" t="s">
        <v>44</v>
      </c>
    </row>
    <row r="12" spans="1:3" x14ac:dyDescent="0.25">
      <c r="A12" s="10" t="s">
        <v>45</v>
      </c>
      <c r="B12" s="10" t="s">
        <v>46</v>
      </c>
    </row>
    <row r="14" spans="1:3" x14ac:dyDescent="0.25">
      <c r="A14" s="5" t="s">
        <v>47</v>
      </c>
    </row>
    <row r="15" spans="1:3" x14ac:dyDescent="0.25">
      <c r="A15" s="9" t="s">
        <v>35</v>
      </c>
      <c r="B15" s="9" t="s">
        <v>36</v>
      </c>
    </row>
    <row r="16" spans="1:3" x14ac:dyDescent="0.25">
      <c r="A16" s="10" t="s">
        <v>37</v>
      </c>
      <c r="B16" s="10" t="s">
        <v>38</v>
      </c>
    </row>
    <row r="17" spans="1:3" x14ac:dyDescent="0.25">
      <c r="A17" s="10" t="s">
        <v>39</v>
      </c>
      <c r="B17" s="10" t="s">
        <v>40</v>
      </c>
    </row>
    <row r="18" spans="1:3" x14ac:dyDescent="0.25">
      <c r="A18" s="10" t="s">
        <v>41</v>
      </c>
      <c r="B18" s="10" t="s">
        <v>42</v>
      </c>
    </row>
    <row r="19" spans="1:3" x14ac:dyDescent="0.25">
      <c r="A19" s="10" t="s">
        <v>43</v>
      </c>
      <c r="B19" s="10" t="s">
        <v>44</v>
      </c>
    </row>
    <row r="20" spans="1:3" x14ac:dyDescent="0.25">
      <c r="A20" s="18" t="s">
        <v>48</v>
      </c>
      <c r="B20" s="18"/>
      <c r="C20" s="18"/>
    </row>
    <row r="23" spans="1:3" x14ac:dyDescent="0.25">
      <c r="A23" s="7" t="s">
        <v>49</v>
      </c>
      <c r="B23" s="8"/>
      <c r="C23" s="8"/>
    </row>
    <row r="24" spans="1:3" ht="25.5" customHeight="1" x14ac:dyDescent="0.25">
      <c r="A24" s="17" t="s">
        <v>50</v>
      </c>
      <c r="B24" s="17"/>
      <c r="C24" s="17"/>
    </row>
    <row r="25" spans="1:3" x14ac:dyDescent="0.25">
      <c r="A25" s="9" t="s">
        <v>35</v>
      </c>
      <c r="B25" s="9" t="s">
        <v>36</v>
      </c>
    </row>
    <row r="26" spans="1:3" x14ac:dyDescent="0.25">
      <c r="A26" s="10" t="s">
        <v>51</v>
      </c>
      <c r="B26" s="10" t="s">
        <v>38</v>
      </c>
    </row>
    <row r="27" spans="1:3" x14ac:dyDescent="0.25">
      <c r="A27" s="10" t="s">
        <v>52</v>
      </c>
      <c r="B27" s="10" t="s">
        <v>40</v>
      </c>
    </row>
    <row r="28" spans="1:3" x14ac:dyDescent="0.25">
      <c r="A28" s="10" t="s">
        <v>53</v>
      </c>
      <c r="B28" s="10" t="s">
        <v>42</v>
      </c>
    </row>
    <row r="29" spans="1:3" x14ac:dyDescent="0.25">
      <c r="A29" s="10" t="s">
        <v>54</v>
      </c>
      <c r="B29" s="10" t="s">
        <v>44</v>
      </c>
    </row>
    <row r="30" spans="1:3" x14ac:dyDescent="0.25">
      <c r="A30" s="18" t="s">
        <v>48</v>
      </c>
      <c r="B30" s="18"/>
      <c r="C30" s="18"/>
    </row>
    <row r="33" spans="1:3" x14ac:dyDescent="0.25">
      <c r="A33" s="7" t="s">
        <v>55</v>
      </c>
      <c r="B33" s="8"/>
      <c r="C33" s="8"/>
    </row>
    <row r="34" spans="1:3" ht="13.5" customHeight="1" x14ac:dyDescent="0.25">
      <c r="A34" s="17" t="s">
        <v>56</v>
      </c>
      <c r="B34" s="17"/>
      <c r="C34" s="17"/>
    </row>
    <row r="35" spans="1:3" x14ac:dyDescent="0.25">
      <c r="A35" s="9" t="s">
        <v>35</v>
      </c>
      <c r="B35" s="9" t="s">
        <v>36</v>
      </c>
    </row>
    <row r="36" spans="1:3" x14ac:dyDescent="0.25">
      <c r="A36" s="10" t="s">
        <v>37</v>
      </c>
      <c r="B36" s="10" t="s">
        <v>38</v>
      </c>
    </row>
    <row r="37" spans="1:3" x14ac:dyDescent="0.25">
      <c r="A37" s="10" t="s">
        <v>39</v>
      </c>
      <c r="B37" s="10" t="s">
        <v>40</v>
      </c>
    </row>
    <row r="38" spans="1:3" x14ac:dyDescent="0.25">
      <c r="A38" s="10" t="s">
        <v>41</v>
      </c>
      <c r="B38" s="10" t="s">
        <v>42</v>
      </c>
    </row>
    <row r="39" spans="1:3" x14ac:dyDescent="0.25">
      <c r="A39" s="10" t="s">
        <v>43</v>
      </c>
      <c r="B39" s="10" t="s">
        <v>44</v>
      </c>
    </row>
    <row r="40" spans="1:3" x14ac:dyDescent="0.25">
      <c r="A40" s="10" t="s">
        <v>45</v>
      </c>
      <c r="B40" s="10" t="s">
        <v>46</v>
      </c>
    </row>
    <row r="43" spans="1:3" x14ac:dyDescent="0.25">
      <c r="A43" s="7" t="s">
        <v>57</v>
      </c>
      <c r="B43" s="8"/>
      <c r="C43" s="8"/>
    </row>
    <row r="44" spans="1:3" ht="13.5" customHeight="1" x14ac:dyDescent="0.25">
      <c r="A44" s="17" t="s">
        <v>58</v>
      </c>
      <c r="B44" s="17"/>
      <c r="C44" s="17"/>
    </row>
    <row r="45" spans="1:3" x14ac:dyDescent="0.25">
      <c r="A45" s="9" t="s">
        <v>35</v>
      </c>
      <c r="B45" s="9" t="s">
        <v>36</v>
      </c>
    </row>
    <row r="46" spans="1:3" x14ac:dyDescent="0.25">
      <c r="A46" s="10" t="s">
        <v>37</v>
      </c>
      <c r="B46" s="10" t="s">
        <v>38</v>
      </c>
    </row>
    <row r="47" spans="1:3" x14ac:dyDescent="0.25">
      <c r="A47" s="10" t="s">
        <v>39</v>
      </c>
      <c r="B47" s="10" t="s">
        <v>40</v>
      </c>
    </row>
    <row r="48" spans="1:3" x14ac:dyDescent="0.25">
      <c r="A48" s="10" t="s">
        <v>41</v>
      </c>
      <c r="B48" s="10" t="s">
        <v>42</v>
      </c>
    </row>
    <row r="49" spans="1:3" x14ac:dyDescent="0.25">
      <c r="A49" s="10" t="s">
        <v>43</v>
      </c>
      <c r="B49" s="10" t="s">
        <v>44</v>
      </c>
    </row>
    <row r="50" spans="1:3" x14ac:dyDescent="0.25">
      <c r="A50" s="10" t="s">
        <v>45</v>
      </c>
      <c r="B50" s="10" t="s">
        <v>46</v>
      </c>
    </row>
    <row r="53" spans="1:3" x14ac:dyDescent="0.25">
      <c r="A53" s="7" t="s">
        <v>59</v>
      </c>
      <c r="B53" s="8"/>
      <c r="C53" s="8"/>
    </row>
    <row r="54" spans="1:3" ht="13.5" customHeight="1" x14ac:dyDescent="0.25">
      <c r="A54" s="17" t="s">
        <v>60</v>
      </c>
      <c r="B54" s="17"/>
      <c r="C54" s="17"/>
    </row>
    <row r="55" spans="1:3" x14ac:dyDescent="0.25">
      <c r="A55" s="9" t="s">
        <v>35</v>
      </c>
      <c r="B55" s="9" t="s">
        <v>36</v>
      </c>
    </row>
    <row r="56" spans="1:3" x14ac:dyDescent="0.25">
      <c r="A56" s="10" t="s">
        <v>37</v>
      </c>
      <c r="B56" s="10" t="s">
        <v>38</v>
      </c>
    </row>
    <row r="57" spans="1:3" x14ac:dyDescent="0.25">
      <c r="A57" s="10" t="s">
        <v>39</v>
      </c>
      <c r="B57" s="10" t="s">
        <v>40</v>
      </c>
    </row>
    <row r="58" spans="1:3" x14ac:dyDescent="0.25">
      <c r="A58" s="10" t="s">
        <v>41</v>
      </c>
      <c r="B58" s="10" t="s">
        <v>42</v>
      </c>
    </row>
    <row r="59" spans="1:3" x14ac:dyDescent="0.25">
      <c r="A59" s="10" t="s">
        <v>43</v>
      </c>
      <c r="B59" s="10" t="s">
        <v>44</v>
      </c>
    </row>
    <row r="60" spans="1:3" x14ac:dyDescent="0.25">
      <c r="A60" s="10" t="s">
        <v>45</v>
      </c>
      <c r="B60" s="10" t="s">
        <v>46</v>
      </c>
    </row>
    <row r="63" spans="1:3" x14ac:dyDescent="0.25">
      <c r="A63" s="7" t="s">
        <v>61</v>
      </c>
      <c r="B63" s="8"/>
      <c r="C63" s="8"/>
    </row>
    <row r="64" spans="1:3" ht="25.5" customHeight="1" x14ac:dyDescent="0.25">
      <c r="A64" s="17" t="s">
        <v>62</v>
      </c>
      <c r="B64" s="17"/>
      <c r="C64" s="17"/>
    </row>
    <row r="65" spans="1:3" x14ac:dyDescent="0.25">
      <c r="A65" s="9" t="s">
        <v>35</v>
      </c>
      <c r="B65" s="9" t="s">
        <v>36</v>
      </c>
    </row>
    <row r="66" spans="1:3" x14ac:dyDescent="0.25">
      <c r="A66" s="10" t="s">
        <v>63</v>
      </c>
      <c r="B66" s="10" t="s">
        <v>38</v>
      </c>
    </row>
    <row r="67" spans="1:3" x14ac:dyDescent="0.25">
      <c r="A67" s="10" t="s">
        <v>64</v>
      </c>
      <c r="B67" s="10" t="s">
        <v>40</v>
      </c>
    </row>
    <row r="68" spans="1:3" x14ac:dyDescent="0.25">
      <c r="A68" s="10" t="s">
        <v>65</v>
      </c>
      <c r="B68" s="10" t="s">
        <v>42</v>
      </c>
    </row>
    <row r="69" spans="1:3" x14ac:dyDescent="0.25">
      <c r="A69" s="10" t="s">
        <v>66</v>
      </c>
      <c r="B69" s="10" t="s">
        <v>44</v>
      </c>
    </row>
    <row r="70" spans="1:3" x14ac:dyDescent="0.25">
      <c r="A70" s="10" t="s">
        <v>67</v>
      </c>
      <c r="B70" s="10" t="s">
        <v>46</v>
      </c>
    </row>
    <row r="73" spans="1:3" x14ac:dyDescent="0.25">
      <c r="A73" s="7" t="s">
        <v>68</v>
      </c>
      <c r="B73" s="8"/>
      <c r="C73" s="8"/>
    </row>
    <row r="74" spans="1:3" ht="25.5" customHeight="1" x14ac:dyDescent="0.25">
      <c r="A74" s="17" t="s">
        <v>69</v>
      </c>
      <c r="B74" s="17"/>
      <c r="C74" s="17"/>
    </row>
    <row r="75" spans="1:3" x14ac:dyDescent="0.25">
      <c r="A75" s="9" t="s">
        <v>35</v>
      </c>
      <c r="B75" s="9" t="s">
        <v>36</v>
      </c>
    </row>
    <row r="76" spans="1:3" x14ac:dyDescent="0.25">
      <c r="A76" s="10" t="s">
        <v>63</v>
      </c>
      <c r="B76" s="10" t="s">
        <v>38</v>
      </c>
    </row>
    <row r="77" spans="1:3" x14ac:dyDescent="0.25">
      <c r="A77" s="10" t="s">
        <v>64</v>
      </c>
      <c r="B77" s="10" t="s">
        <v>40</v>
      </c>
    </row>
    <row r="78" spans="1:3" x14ac:dyDescent="0.25">
      <c r="A78" s="10" t="s">
        <v>65</v>
      </c>
      <c r="B78" s="10" t="s">
        <v>42</v>
      </c>
    </row>
    <row r="79" spans="1:3" x14ac:dyDescent="0.25">
      <c r="A79" s="10" t="s">
        <v>66</v>
      </c>
      <c r="B79" s="10" t="s">
        <v>44</v>
      </c>
    </row>
    <row r="80" spans="1:3" x14ac:dyDescent="0.25">
      <c r="A80" s="10" t="s">
        <v>67</v>
      </c>
      <c r="B80" s="10" t="s">
        <v>46</v>
      </c>
    </row>
    <row r="83" spans="1:3" x14ac:dyDescent="0.25">
      <c r="A83" s="7" t="s">
        <v>70</v>
      </c>
      <c r="B83" s="8"/>
      <c r="C83" s="8"/>
    </row>
    <row r="84" spans="1:3" ht="13.5" customHeight="1" x14ac:dyDescent="0.25">
      <c r="A84" s="17" t="s">
        <v>71</v>
      </c>
      <c r="B84" s="17"/>
      <c r="C84" s="17"/>
    </row>
    <row r="85" spans="1:3" x14ac:dyDescent="0.25">
      <c r="A85" s="9" t="s">
        <v>35</v>
      </c>
      <c r="B85" s="9" t="s">
        <v>36</v>
      </c>
    </row>
    <row r="86" spans="1:3" x14ac:dyDescent="0.25">
      <c r="A86" s="10" t="s">
        <v>37</v>
      </c>
      <c r="B86" s="10" t="s">
        <v>38</v>
      </c>
    </row>
    <row r="87" spans="1:3" x14ac:dyDescent="0.25">
      <c r="A87" s="10" t="s">
        <v>39</v>
      </c>
      <c r="B87" s="10" t="s">
        <v>40</v>
      </c>
    </row>
    <row r="88" spans="1:3" x14ac:dyDescent="0.25">
      <c r="A88" s="10" t="s">
        <v>41</v>
      </c>
      <c r="B88" s="10" t="s">
        <v>42</v>
      </c>
    </row>
    <row r="89" spans="1:3" x14ac:dyDescent="0.25">
      <c r="A89" s="10" t="s">
        <v>43</v>
      </c>
      <c r="B89" s="10" t="s">
        <v>44</v>
      </c>
    </row>
    <row r="90" spans="1:3" x14ac:dyDescent="0.25">
      <c r="A90" s="10" t="s">
        <v>45</v>
      </c>
      <c r="B90" s="10" t="s">
        <v>46</v>
      </c>
    </row>
    <row r="93" spans="1:3" x14ac:dyDescent="0.25">
      <c r="A93" s="7" t="s">
        <v>72</v>
      </c>
      <c r="B93" s="8"/>
      <c r="C93" s="8"/>
    </row>
    <row r="94" spans="1:3" ht="13.5" customHeight="1" x14ac:dyDescent="0.25">
      <c r="A94" s="17" t="s">
        <v>73</v>
      </c>
      <c r="B94" s="17"/>
      <c r="C94" s="17"/>
    </row>
    <row r="95" spans="1:3" x14ac:dyDescent="0.25">
      <c r="A95" s="9" t="s">
        <v>35</v>
      </c>
      <c r="B95" s="9" t="s">
        <v>36</v>
      </c>
    </row>
    <row r="96" spans="1:3" x14ac:dyDescent="0.25">
      <c r="A96" s="10" t="s">
        <v>37</v>
      </c>
      <c r="B96" s="10" t="s">
        <v>38</v>
      </c>
    </row>
    <row r="97" spans="1:3" x14ac:dyDescent="0.25">
      <c r="A97" s="10" t="s">
        <v>39</v>
      </c>
      <c r="B97" s="10" t="s">
        <v>40</v>
      </c>
    </row>
    <row r="98" spans="1:3" x14ac:dyDescent="0.25">
      <c r="A98" s="10" t="s">
        <v>41</v>
      </c>
      <c r="B98" s="10" t="s">
        <v>42</v>
      </c>
    </row>
    <row r="99" spans="1:3" x14ac:dyDescent="0.25">
      <c r="A99" s="10" t="s">
        <v>43</v>
      </c>
      <c r="B99" s="10" t="s">
        <v>44</v>
      </c>
    </row>
    <row r="100" spans="1:3" x14ac:dyDescent="0.25">
      <c r="A100" s="10" t="s">
        <v>45</v>
      </c>
      <c r="B100" s="10" t="s">
        <v>46</v>
      </c>
    </row>
    <row r="103" spans="1:3" x14ac:dyDescent="0.25">
      <c r="A103" s="7" t="s">
        <v>74</v>
      </c>
      <c r="B103" s="8"/>
      <c r="C103" s="8"/>
    </row>
    <row r="104" spans="1:3" ht="13.5" customHeight="1" x14ac:dyDescent="0.25">
      <c r="A104" s="17" t="s">
        <v>75</v>
      </c>
      <c r="B104" s="17"/>
      <c r="C104" s="17"/>
    </row>
    <row r="105" spans="1:3" x14ac:dyDescent="0.25">
      <c r="A105" s="9" t="s">
        <v>35</v>
      </c>
      <c r="B105" s="9" t="s">
        <v>36</v>
      </c>
    </row>
    <row r="106" spans="1:3" x14ac:dyDescent="0.25">
      <c r="A106" s="10" t="s">
        <v>37</v>
      </c>
      <c r="B106" s="10" t="s">
        <v>38</v>
      </c>
    </row>
    <row r="107" spans="1:3" x14ac:dyDescent="0.25">
      <c r="A107" s="10" t="s">
        <v>39</v>
      </c>
      <c r="B107" s="10" t="s">
        <v>40</v>
      </c>
    </row>
    <row r="108" spans="1:3" x14ac:dyDescent="0.25">
      <c r="A108" s="10" t="s">
        <v>41</v>
      </c>
      <c r="B108" s="10" t="s">
        <v>42</v>
      </c>
    </row>
    <row r="109" spans="1:3" x14ac:dyDescent="0.25">
      <c r="A109" s="10" t="s">
        <v>43</v>
      </c>
      <c r="B109" s="10" t="s">
        <v>44</v>
      </c>
    </row>
    <row r="110" spans="1:3" x14ac:dyDescent="0.25">
      <c r="A110" s="10" t="s">
        <v>45</v>
      </c>
      <c r="B110" s="10" t="s">
        <v>46</v>
      </c>
    </row>
    <row r="113" spans="1:3" x14ac:dyDescent="0.25">
      <c r="A113" s="7" t="s">
        <v>76</v>
      </c>
      <c r="B113" s="8"/>
      <c r="C113" s="8"/>
    </row>
    <row r="114" spans="1:3" ht="13.5" customHeight="1" x14ac:dyDescent="0.25">
      <c r="A114" s="17" t="s">
        <v>77</v>
      </c>
      <c r="B114" s="17"/>
      <c r="C114" s="17"/>
    </row>
    <row r="115" spans="1:3" x14ac:dyDescent="0.25">
      <c r="A115" s="9" t="s">
        <v>35</v>
      </c>
      <c r="B115" s="9" t="s">
        <v>36</v>
      </c>
    </row>
    <row r="116" spans="1:3" x14ac:dyDescent="0.25">
      <c r="A116" s="10" t="s">
        <v>78</v>
      </c>
      <c r="B116" s="10" t="s">
        <v>38</v>
      </c>
    </row>
    <row r="117" spans="1:3" x14ac:dyDescent="0.25">
      <c r="A117" s="10" t="s">
        <v>79</v>
      </c>
      <c r="B117" s="10" t="s">
        <v>40</v>
      </c>
    </row>
    <row r="118" spans="1:3" x14ac:dyDescent="0.25">
      <c r="A118" s="10" t="s">
        <v>80</v>
      </c>
      <c r="B118" s="10" t="s">
        <v>42</v>
      </c>
    </row>
    <row r="119" spans="1:3" x14ac:dyDescent="0.25">
      <c r="A119" s="18" t="s">
        <v>81</v>
      </c>
      <c r="B119" s="18"/>
      <c r="C119" s="18"/>
    </row>
    <row r="122" spans="1:3" x14ac:dyDescent="0.25">
      <c r="A122" s="7" t="s">
        <v>82</v>
      </c>
      <c r="B122" s="8"/>
      <c r="C122" s="8"/>
    </row>
    <row r="123" spans="1:3" ht="25.5" customHeight="1" x14ac:dyDescent="0.25">
      <c r="A123" s="17" t="s">
        <v>83</v>
      </c>
      <c r="B123" s="17"/>
      <c r="C123" s="17"/>
    </row>
    <row r="124" spans="1:3" x14ac:dyDescent="0.25">
      <c r="A124" s="5" t="s">
        <v>84</v>
      </c>
    </row>
    <row r="125" spans="1:3" x14ac:dyDescent="0.25">
      <c r="A125" s="9" t="s">
        <v>35</v>
      </c>
      <c r="B125" s="9" t="s">
        <v>36</v>
      </c>
    </row>
    <row r="126" spans="1:3" x14ac:dyDescent="0.25">
      <c r="A126" s="10" t="s">
        <v>37</v>
      </c>
      <c r="B126" s="10" t="s">
        <v>38</v>
      </c>
    </row>
    <row r="127" spans="1:3" x14ac:dyDescent="0.25">
      <c r="A127" s="10" t="s">
        <v>39</v>
      </c>
      <c r="B127" s="10" t="s">
        <v>40</v>
      </c>
    </row>
    <row r="128" spans="1:3" x14ac:dyDescent="0.25">
      <c r="A128" s="10" t="s">
        <v>41</v>
      </c>
      <c r="B128" s="10" t="s">
        <v>42</v>
      </c>
    </row>
    <row r="129" spans="1:3" x14ac:dyDescent="0.25">
      <c r="A129" s="10" t="s">
        <v>43</v>
      </c>
      <c r="B129" s="10" t="s">
        <v>44</v>
      </c>
    </row>
    <row r="130" spans="1:3" x14ac:dyDescent="0.25">
      <c r="A130" s="18" t="s">
        <v>48</v>
      </c>
      <c r="B130" s="18"/>
      <c r="C130" s="18"/>
    </row>
    <row r="132" spans="1:3" x14ac:dyDescent="0.25">
      <c r="A132" s="5" t="s">
        <v>85</v>
      </c>
    </row>
    <row r="133" spans="1:3" x14ac:dyDescent="0.25">
      <c r="A133" s="9" t="s">
        <v>35</v>
      </c>
      <c r="B133" s="9" t="s">
        <v>36</v>
      </c>
    </row>
    <row r="134" spans="1:3" x14ac:dyDescent="0.25">
      <c r="A134" s="10" t="s">
        <v>86</v>
      </c>
      <c r="B134" s="10" t="s">
        <v>38</v>
      </c>
    </row>
    <row r="135" spans="1:3" x14ac:dyDescent="0.25">
      <c r="A135" s="10" t="s">
        <v>87</v>
      </c>
      <c r="B135" s="10" t="s">
        <v>40</v>
      </c>
    </row>
    <row r="136" spans="1:3" x14ac:dyDescent="0.25">
      <c r="A136" s="10" t="s">
        <v>43</v>
      </c>
      <c r="B136" s="10" t="s">
        <v>42</v>
      </c>
    </row>
    <row r="137" spans="1:3" x14ac:dyDescent="0.25">
      <c r="A137" s="10" t="s">
        <v>88</v>
      </c>
      <c r="B137" s="10" t="s">
        <v>44</v>
      </c>
    </row>
    <row r="138" spans="1:3" x14ac:dyDescent="0.25">
      <c r="A138" s="10" t="s">
        <v>54</v>
      </c>
      <c r="B138" s="10" t="s">
        <v>46</v>
      </c>
    </row>
    <row r="140" spans="1:3" x14ac:dyDescent="0.25">
      <c r="A140" s="5" t="s">
        <v>89</v>
      </c>
    </row>
    <row r="141" spans="1:3" x14ac:dyDescent="0.25">
      <c r="A141" s="9" t="s">
        <v>35</v>
      </c>
      <c r="B141" s="9" t="s">
        <v>36</v>
      </c>
    </row>
    <row r="142" spans="1:3" x14ac:dyDescent="0.25">
      <c r="A142" s="10" t="s">
        <v>90</v>
      </c>
      <c r="B142" s="10" t="s">
        <v>38</v>
      </c>
    </row>
    <row r="143" spans="1:3" x14ac:dyDescent="0.25">
      <c r="A143" s="10" t="s">
        <v>91</v>
      </c>
      <c r="B143" s="10" t="s">
        <v>40</v>
      </c>
    </row>
    <row r="144" spans="1:3" x14ac:dyDescent="0.25">
      <c r="A144" s="10" t="s">
        <v>92</v>
      </c>
      <c r="B144" s="10" t="s">
        <v>42</v>
      </c>
    </row>
    <row r="145" spans="1:3" x14ac:dyDescent="0.25">
      <c r="A145" s="10" t="s">
        <v>93</v>
      </c>
      <c r="B145" s="10" t="s">
        <v>44</v>
      </c>
    </row>
    <row r="146" spans="1:3" x14ac:dyDescent="0.25">
      <c r="A146" s="10" t="s">
        <v>94</v>
      </c>
      <c r="B146" s="10" t="s">
        <v>46</v>
      </c>
    </row>
    <row r="149" spans="1:3" x14ac:dyDescent="0.25">
      <c r="A149" s="7" t="s">
        <v>95</v>
      </c>
      <c r="B149" s="8"/>
      <c r="C149" s="8"/>
    </row>
    <row r="150" spans="1:3" ht="13.5" customHeight="1" x14ac:dyDescent="0.25">
      <c r="A150" s="17" t="s">
        <v>96</v>
      </c>
      <c r="B150" s="17"/>
      <c r="C150" s="17"/>
    </row>
    <row r="151" spans="1:3" x14ac:dyDescent="0.25">
      <c r="A151" s="9" t="s">
        <v>35</v>
      </c>
      <c r="B151" s="9" t="s">
        <v>36</v>
      </c>
    </row>
    <row r="152" spans="1:3" x14ac:dyDescent="0.25">
      <c r="A152" s="10" t="s">
        <v>37</v>
      </c>
      <c r="B152" s="10" t="s">
        <v>38</v>
      </c>
    </row>
    <row r="153" spans="1:3" x14ac:dyDescent="0.25">
      <c r="A153" s="10" t="s">
        <v>39</v>
      </c>
      <c r="B153" s="10" t="s">
        <v>40</v>
      </c>
    </row>
    <row r="154" spans="1:3" x14ac:dyDescent="0.25">
      <c r="A154" s="10" t="s">
        <v>41</v>
      </c>
      <c r="B154" s="10" t="s">
        <v>42</v>
      </c>
    </row>
    <row r="155" spans="1:3" x14ac:dyDescent="0.25">
      <c r="A155" s="10" t="s">
        <v>43</v>
      </c>
      <c r="B155" s="10" t="s">
        <v>44</v>
      </c>
    </row>
    <row r="156" spans="1:3" x14ac:dyDescent="0.25">
      <c r="A156" s="10" t="s">
        <v>45</v>
      </c>
      <c r="B156" s="10" t="s">
        <v>46</v>
      </c>
    </row>
    <row r="159" spans="1:3" x14ac:dyDescent="0.25">
      <c r="A159" s="7" t="s">
        <v>97</v>
      </c>
      <c r="B159" s="8"/>
      <c r="C159" s="8"/>
    </row>
    <row r="160" spans="1:3" ht="13.5" customHeight="1" x14ac:dyDescent="0.25">
      <c r="A160" s="17" t="s">
        <v>98</v>
      </c>
      <c r="B160" s="17"/>
      <c r="C160" s="17"/>
    </row>
    <row r="161" spans="1:3" x14ac:dyDescent="0.25">
      <c r="A161" s="9" t="s">
        <v>35</v>
      </c>
      <c r="B161" s="9" t="s">
        <v>36</v>
      </c>
    </row>
    <row r="162" spans="1:3" x14ac:dyDescent="0.25">
      <c r="A162" s="10" t="s">
        <v>37</v>
      </c>
      <c r="B162" s="10" t="s">
        <v>38</v>
      </c>
    </row>
    <row r="163" spans="1:3" x14ac:dyDescent="0.25">
      <c r="A163" s="10" t="s">
        <v>39</v>
      </c>
      <c r="B163" s="10" t="s">
        <v>40</v>
      </c>
    </row>
    <row r="164" spans="1:3" x14ac:dyDescent="0.25">
      <c r="A164" s="10" t="s">
        <v>41</v>
      </c>
      <c r="B164" s="10" t="s">
        <v>42</v>
      </c>
    </row>
    <row r="165" spans="1:3" x14ac:dyDescent="0.25">
      <c r="A165" s="10" t="s">
        <v>43</v>
      </c>
      <c r="B165" s="10" t="s">
        <v>44</v>
      </c>
    </row>
    <row r="166" spans="1:3" x14ac:dyDescent="0.25">
      <c r="A166" s="10" t="s">
        <v>45</v>
      </c>
      <c r="B166" s="10" t="s">
        <v>46</v>
      </c>
    </row>
    <row r="169" spans="1:3" x14ac:dyDescent="0.25">
      <c r="A169" s="7" t="s">
        <v>99</v>
      </c>
      <c r="B169" s="8"/>
      <c r="C169" s="8"/>
    </row>
    <row r="170" spans="1:3" ht="25.5" customHeight="1" x14ac:dyDescent="0.25">
      <c r="A170" s="17" t="s">
        <v>100</v>
      </c>
      <c r="B170" s="17"/>
      <c r="C170" s="17"/>
    </row>
    <row r="171" spans="1:3" x14ac:dyDescent="0.25">
      <c r="A171" s="9" t="s">
        <v>35</v>
      </c>
      <c r="B171" s="9" t="s">
        <v>36</v>
      </c>
    </row>
    <row r="172" spans="1:3" x14ac:dyDescent="0.25">
      <c r="A172" s="10" t="s">
        <v>63</v>
      </c>
      <c r="B172" s="10" t="s">
        <v>38</v>
      </c>
    </row>
    <row r="173" spans="1:3" x14ac:dyDescent="0.25">
      <c r="A173" s="10" t="s">
        <v>64</v>
      </c>
      <c r="B173" s="10" t="s">
        <v>40</v>
      </c>
    </row>
    <row r="174" spans="1:3" x14ac:dyDescent="0.25">
      <c r="A174" s="10" t="s">
        <v>101</v>
      </c>
      <c r="B174" s="10" t="s">
        <v>42</v>
      </c>
    </row>
    <row r="175" spans="1:3" x14ac:dyDescent="0.25">
      <c r="A175" s="10" t="s">
        <v>102</v>
      </c>
      <c r="B175" s="10" t="s">
        <v>44</v>
      </c>
    </row>
    <row r="176" spans="1:3" x14ac:dyDescent="0.25">
      <c r="A176" s="10" t="s">
        <v>103</v>
      </c>
      <c r="B176" s="10" t="s">
        <v>46</v>
      </c>
    </row>
    <row r="179" spans="1:3" x14ac:dyDescent="0.25">
      <c r="A179" s="7" t="s">
        <v>104</v>
      </c>
      <c r="B179" s="8"/>
      <c r="C179" s="8"/>
    </row>
    <row r="180" spans="1:3" ht="13.5" customHeight="1" x14ac:dyDescent="0.25">
      <c r="A180" s="17" t="s">
        <v>105</v>
      </c>
      <c r="B180" s="17"/>
      <c r="C180" s="17"/>
    </row>
    <row r="181" spans="1:3" x14ac:dyDescent="0.25">
      <c r="A181" s="9" t="s">
        <v>35</v>
      </c>
      <c r="B181" s="9" t="s">
        <v>36</v>
      </c>
    </row>
    <row r="182" spans="1:3" x14ac:dyDescent="0.25">
      <c r="A182" s="10" t="s">
        <v>37</v>
      </c>
      <c r="B182" s="10" t="s">
        <v>38</v>
      </c>
    </row>
    <row r="183" spans="1:3" x14ac:dyDescent="0.25">
      <c r="A183" s="10" t="s">
        <v>39</v>
      </c>
      <c r="B183" s="10" t="s">
        <v>40</v>
      </c>
    </row>
    <row r="184" spans="1:3" x14ac:dyDescent="0.25">
      <c r="A184" s="10" t="s">
        <v>41</v>
      </c>
      <c r="B184" s="10" t="s">
        <v>42</v>
      </c>
    </row>
    <row r="185" spans="1:3" x14ac:dyDescent="0.25">
      <c r="A185" s="10" t="s">
        <v>43</v>
      </c>
      <c r="B185" s="10" t="s">
        <v>44</v>
      </c>
    </row>
    <row r="186" spans="1:3" x14ac:dyDescent="0.25">
      <c r="A186" s="10" t="s">
        <v>45</v>
      </c>
      <c r="B186" s="10" t="s">
        <v>46</v>
      </c>
    </row>
    <row r="189" spans="1:3" x14ac:dyDescent="0.25">
      <c r="A189" s="7" t="s">
        <v>106</v>
      </c>
      <c r="B189" s="8"/>
      <c r="C189" s="8"/>
    </row>
    <row r="190" spans="1:3" ht="25.5" customHeight="1" x14ac:dyDescent="0.25">
      <c r="A190" s="17" t="s">
        <v>107</v>
      </c>
      <c r="B190" s="17"/>
      <c r="C190" s="17"/>
    </row>
    <row r="191" spans="1:3" x14ac:dyDescent="0.25">
      <c r="A191" s="9" t="s">
        <v>35</v>
      </c>
      <c r="B191" s="9" t="s">
        <v>36</v>
      </c>
    </row>
    <row r="192" spans="1:3" x14ac:dyDescent="0.25">
      <c r="A192" s="10" t="s">
        <v>108</v>
      </c>
      <c r="B192" s="10" t="s">
        <v>38</v>
      </c>
    </row>
    <row r="193" spans="1:3" x14ac:dyDescent="0.25">
      <c r="A193" s="10" t="s">
        <v>53</v>
      </c>
      <c r="B193" s="10" t="s">
        <v>40</v>
      </c>
    </row>
    <row r="194" spans="1:3" x14ac:dyDescent="0.25">
      <c r="A194" s="18" t="s">
        <v>109</v>
      </c>
      <c r="B194" s="18"/>
      <c r="C194" s="18"/>
    </row>
    <row r="197" spans="1:3" x14ac:dyDescent="0.25">
      <c r="A197" s="7" t="s">
        <v>110</v>
      </c>
      <c r="B197" s="8"/>
      <c r="C197" s="8"/>
    </row>
    <row r="198" spans="1:3" ht="13.5" customHeight="1" x14ac:dyDescent="0.25">
      <c r="A198" s="17" t="s">
        <v>111</v>
      </c>
      <c r="B198" s="17"/>
      <c r="C198" s="17"/>
    </row>
    <row r="199" spans="1:3" x14ac:dyDescent="0.25">
      <c r="A199" s="9" t="s">
        <v>35</v>
      </c>
      <c r="B199" s="9" t="s">
        <v>36</v>
      </c>
    </row>
    <row r="200" spans="1:3" x14ac:dyDescent="0.25">
      <c r="A200" s="10" t="s">
        <v>37</v>
      </c>
      <c r="B200" s="10" t="s">
        <v>38</v>
      </c>
    </row>
    <row r="201" spans="1:3" x14ac:dyDescent="0.25">
      <c r="A201" s="10" t="s">
        <v>39</v>
      </c>
      <c r="B201" s="10" t="s">
        <v>40</v>
      </c>
    </row>
    <row r="202" spans="1:3" x14ac:dyDescent="0.25">
      <c r="A202" s="10" t="s">
        <v>41</v>
      </c>
      <c r="B202" s="10" t="s">
        <v>42</v>
      </c>
    </row>
    <row r="203" spans="1:3" x14ac:dyDescent="0.25">
      <c r="A203" s="10" t="s">
        <v>43</v>
      </c>
      <c r="B203" s="10" t="s">
        <v>44</v>
      </c>
    </row>
    <row r="204" spans="1:3" x14ac:dyDescent="0.25">
      <c r="A204" s="10" t="s">
        <v>45</v>
      </c>
      <c r="B204" s="10" t="s">
        <v>46</v>
      </c>
    </row>
    <row r="207" spans="1:3" x14ac:dyDescent="0.25">
      <c r="A207" s="7" t="s">
        <v>112</v>
      </c>
      <c r="B207" s="8"/>
      <c r="C207" s="8"/>
    </row>
    <row r="208" spans="1:3" ht="13.5" customHeight="1" x14ac:dyDescent="0.25">
      <c r="A208" s="17" t="s">
        <v>113</v>
      </c>
      <c r="B208" s="17"/>
      <c r="C208" s="17"/>
    </row>
    <row r="209" spans="1:3" x14ac:dyDescent="0.25">
      <c r="A209" s="9" t="s">
        <v>35</v>
      </c>
      <c r="B209" s="9" t="s">
        <v>36</v>
      </c>
    </row>
    <row r="210" spans="1:3" x14ac:dyDescent="0.25">
      <c r="A210" s="10" t="s">
        <v>37</v>
      </c>
      <c r="B210" s="10" t="s">
        <v>38</v>
      </c>
    </row>
    <row r="211" spans="1:3" x14ac:dyDescent="0.25">
      <c r="A211" s="10" t="s">
        <v>39</v>
      </c>
      <c r="B211" s="10" t="s">
        <v>40</v>
      </c>
    </row>
    <row r="212" spans="1:3" x14ac:dyDescent="0.25">
      <c r="A212" s="10" t="s">
        <v>41</v>
      </c>
      <c r="B212" s="10" t="s">
        <v>42</v>
      </c>
    </row>
    <row r="213" spans="1:3" x14ac:dyDescent="0.25">
      <c r="A213" s="10" t="s">
        <v>43</v>
      </c>
      <c r="B213" s="10" t="s">
        <v>44</v>
      </c>
    </row>
    <row r="214" spans="1:3" x14ac:dyDescent="0.25">
      <c r="A214" s="10" t="s">
        <v>45</v>
      </c>
      <c r="B214" s="10" t="s">
        <v>46</v>
      </c>
    </row>
    <row r="217" spans="1:3" x14ac:dyDescent="0.25">
      <c r="A217" s="7" t="s">
        <v>114</v>
      </c>
      <c r="B217" s="8"/>
      <c r="C217" s="8"/>
    </row>
    <row r="218" spans="1:3" ht="13.5" customHeight="1" x14ac:dyDescent="0.25">
      <c r="A218" s="17" t="s">
        <v>115</v>
      </c>
      <c r="B218" s="17"/>
      <c r="C218" s="17"/>
    </row>
    <row r="219" spans="1:3" x14ac:dyDescent="0.25">
      <c r="A219" s="9" t="s">
        <v>35</v>
      </c>
      <c r="B219" s="9" t="s">
        <v>36</v>
      </c>
    </row>
    <row r="220" spans="1:3" x14ac:dyDescent="0.25">
      <c r="A220" s="10" t="s">
        <v>37</v>
      </c>
      <c r="B220" s="10" t="s">
        <v>38</v>
      </c>
    </row>
    <row r="221" spans="1:3" x14ac:dyDescent="0.25">
      <c r="A221" s="10" t="s">
        <v>39</v>
      </c>
      <c r="B221" s="10" t="s">
        <v>40</v>
      </c>
    </row>
    <row r="222" spans="1:3" x14ac:dyDescent="0.25">
      <c r="A222" s="10" t="s">
        <v>41</v>
      </c>
      <c r="B222" s="10" t="s">
        <v>42</v>
      </c>
    </row>
    <row r="223" spans="1:3" x14ac:dyDescent="0.25">
      <c r="A223" s="10" t="s">
        <v>43</v>
      </c>
      <c r="B223" s="10" t="s">
        <v>44</v>
      </c>
    </row>
    <row r="224" spans="1:3" x14ac:dyDescent="0.25">
      <c r="A224" s="10" t="s">
        <v>45</v>
      </c>
      <c r="B224" s="10" t="s">
        <v>46</v>
      </c>
    </row>
    <row r="227" spans="1:3" x14ac:dyDescent="0.25">
      <c r="A227" s="7" t="s">
        <v>116</v>
      </c>
      <c r="B227" s="8"/>
      <c r="C227" s="8"/>
    </row>
    <row r="228" spans="1:3" ht="25.5" customHeight="1" x14ac:dyDescent="0.25">
      <c r="A228" s="17" t="s">
        <v>117</v>
      </c>
      <c r="B228" s="17"/>
      <c r="C228" s="17"/>
    </row>
  </sheetData>
  <mergeCells count="26">
    <mergeCell ref="A5:C5"/>
    <mergeCell ref="A20:C20"/>
    <mergeCell ref="A24:C24"/>
    <mergeCell ref="A30:C30"/>
    <mergeCell ref="A34:C34"/>
    <mergeCell ref="A44:C44"/>
    <mergeCell ref="A54:C54"/>
    <mergeCell ref="A64:C64"/>
    <mergeCell ref="A74:C74"/>
    <mergeCell ref="A84:C84"/>
    <mergeCell ref="A94:C94"/>
    <mergeCell ref="A104:C104"/>
    <mergeCell ref="A114:C114"/>
    <mergeCell ref="A119:C119"/>
    <mergeCell ref="A123:C123"/>
    <mergeCell ref="A130:C130"/>
    <mergeCell ref="A150:C150"/>
    <mergeCell ref="A160:C160"/>
    <mergeCell ref="A170:C170"/>
    <mergeCell ref="A180:C180"/>
    <mergeCell ref="A228:C228"/>
    <mergeCell ref="A190:C190"/>
    <mergeCell ref="A194:C194"/>
    <mergeCell ref="A198:C198"/>
    <mergeCell ref="A208:C208"/>
    <mergeCell ref="A218:C218"/>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3"/>
  <sheetViews>
    <sheetView zoomScaleNormal="100" workbookViewId="0">
      <selection activeCell="J11" sqref="J11"/>
    </sheetView>
  </sheetViews>
  <sheetFormatPr defaultColWidth="8.7109375" defaultRowHeight="15" x14ac:dyDescent="0.25"/>
  <cols>
    <col min="1" max="1" width="16" customWidth="1"/>
    <col min="2" max="7" width="13" customWidth="1"/>
  </cols>
  <sheetData>
    <row r="1" spans="1:7" ht="15.75" x14ac:dyDescent="0.25">
      <c r="A1" s="6" t="s">
        <v>118</v>
      </c>
    </row>
    <row r="2" spans="1:7" x14ac:dyDescent="0.25">
      <c r="A2" s="2" t="s">
        <v>119</v>
      </c>
    </row>
    <row r="4" spans="1:7" x14ac:dyDescent="0.25">
      <c r="A4" s="5" t="s">
        <v>120</v>
      </c>
    </row>
    <row r="5" spans="1:7" x14ac:dyDescent="0.25">
      <c r="A5" s="3" t="s">
        <v>121</v>
      </c>
      <c r="B5" s="11">
        <v>0.125</v>
      </c>
      <c r="C5" s="12" t="s">
        <v>122</v>
      </c>
    </row>
    <row r="6" spans="1:7" x14ac:dyDescent="0.25">
      <c r="A6" s="3" t="s">
        <v>123</v>
      </c>
      <c r="B6" s="11">
        <v>0.4</v>
      </c>
    </row>
    <row r="7" spans="1:7" x14ac:dyDescent="0.25">
      <c r="A7" s="3" t="s">
        <v>124</v>
      </c>
      <c r="B7" s="11">
        <v>0.75</v>
      </c>
    </row>
    <row r="8" spans="1:7" x14ac:dyDescent="0.25">
      <c r="G8" s="12" t="s">
        <v>125</v>
      </c>
    </row>
    <row r="9" spans="1:7" x14ac:dyDescent="0.25">
      <c r="A9" s="9" t="s">
        <v>126</v>
      </c>
      <c r="B9" s="13">
        <v>1500</v>
      </c>
      <c r="C9" s="13">
        <v>2000</v>
      </c>
      <c r="D9" s="13">
        <v>2300</v>
      </c>
      <c r="E9" s="13">
        <v>2500</v>
      </c>
      <c r="F9" s="13">
        <v>3000</v>
      </c>
      <c r="G9" s="14"/>
    </row>
    <row r="10" spans="1:7" x14ac:dyDescent="0.25">
      <c r="A10" s="15" t="s">
        <v>38</v>
      </c>
      <c r="B10" s="10" t="str">
        <f t="shared" ref="B10:G10" si="0">"0-"&amp;TEXT(MROUND(B9*$B$5,5),"0")</f>
        <v>0-190</v>
      </c>
      <c r="C10" s="10" t="str">
        <f t="shared" si="0"/>
        <v>0-250</v>
      </c>
      <c r="D10" s="10" t="str">
        <f t="shared" si="0"/>
        <v>0-290</v>
      </c>
      <c r="E10" s="10" t="str">
        <f t="shared" si="0"/>
        <v>0-315</v>
      </c>
      <c r="F10" s="10" t="str">
        <f t="shared" si="0"/>
        <v>0-375</v>
      </c>
      <c r="G10" s="10" t="str">
        <f t="shared" si="0"/>
        <v>0-0</v>
      </c>
    </row>
    <row r="11" spans="1:7" x14ac:dyDescent="0.25">
      <c r="A11" s="15" t="s">
        <v>40</v>
      </c>
      <c r="B11" s="10" t="str">
        <f t="shared" ref="B11:G11" si="1">TEXT(MROUND(B9*$B$5,5)+1,"0")&amp;"-"&amp;TEXT(MROUND(B9*$B$6,5),"0")</f>
        <v>191-600</v>
      </c>
      <c r="C11" s="10" t="str">
        <f t="shared" si="1"/>
        <v>251-800</v>
      </c>
      <c r="D11" s="10" t="str">
        <f t="shared" si="1"/>
        <v>291-920</v>
      </c>
      <c r="E11" s="10" t="str">
        <f t="shared" si="1"/>
        <v>316-1000</v>
      </c>
      <c r="F11" s="10" t="str">
        <f t="shared" si="1"/>
        <v>376-1200</v>
      </c>
      <c r="G11" s="10" t="str">
        <f t="shared" si="1"/>
        <v>1-0</v>
      </c>
    </row>
    <row r="12" spans="1:7" x14ac:dyDescent="0.25">
      <c r="A12" s="15" t="s">
        <v>42</v>
      </c>
      <c r="B12" s="10" t="str">
        <f t="shared" ref="B12:G12" si="2">TEXT(MROUND(B9*$B$6,5)+1,"0")&amp;"-"&amp;TEXT(MROUND(B9*$B$7,5),"0")</f>
        <v>601-1125</v>
      </c>
      <c r="C12" s="10" t="str">
        <f t="shared" si="2"/>
        <v>801-1500</v>
      </c>
      <c r="D12" s="10" t="str">
        <f t="shared" si="2"/>
        <v>921-1725</v>
      </c>
      <c r="E12" s="10" t="str">
        <f t="shared" si="2"/>
        <v>1001-1875</v>
      </c>
      <c r="F12" s="10" t="str">
        <f t="shared" si="2"/>
        <v>1201-2250</v>
      </c>
      <c r="G12" s="10" t="str">
        <f t="shared" si="2"/>
        <v>1-0</v>
      </c>
    </row>
    <row r="13" spans="1:7" x14ac:dyDescent="0.25">
      <c r="A13" s="15" t="s">
        <v>44</v>
      </c>
      <c r="B13" s="10" t="str">
        <f t="shared" ref="B13:G13" si="3">TEXT(MROUND(B9*$B$7,5)+1,"0")&amp;"+"</f>
        <v>1126+</v>
      </c>
      <c r="C13" s="10" t="str">
        <f t="shared" si="3"/>
        <v>1501+</v>
      </c>
      <c r="D13" s="10" t="str">
        <f t="shared" si="3"/>
        <v>1726+</v>
      </c>
      <c r="E13" s="10" t="str">
        <f t="shared" si="3"/>
        <v>1876+</v>
      </c>
      <c r="F13" s="10" t="str">
        <f t="shared" si="3"/>
        <v>2251+</v>
      </c>
      <c r="G13" s="10" t="str">
        <f t="shared" si="3"/>
        <v>1+</v>
      </c>
    </row>
  </sheetData>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4"/>
  <sheetViews>
    <sheetView zoomScaleNormal="100" workbookViewId="0"/>
  </sheetViews>
  <sheetFormatPr defaultColWidth="8.7109375" defaultRowHeight="15" x14ac:dyDescent="0.25"/>
  <cols>
    <col min="1" max="1" width="16" customWidth="1"/>
    <col min="2" max="7" width="13" customWidth="1"/>
  </cols>
  <sheetData>
    <row r="1" spans="1:7" ht="15.75" x14ac:dyDescent="0.25">
      <c r="A1" s="6" t="s">
        <v>127</v>
      </c>
    </row>
    <row r="2" spans="1:7" x14ac:dyDescent="0.25">
      <c r="A2" s="2" t="s">
        <v>128</v>
      </c>
    </row>
    <row r="4" spans="1:7" x14ac:dyDescent="0.25">
      <c r="A4" s="3" t="s">
        <v>129</v>
      </c>
      <c r="B4" s="11">
        <v>0.125</v>
      </c>
      <c r="C4" s="12" t="s">
        <v>122</v>
      </c>
    </row>
    <row r="5" spans="1:7" x14ac:dyDescent="0.25">
      <c r="G5" s="12" t="s">
        <v>125</v>
      </c>
    </row>
    <row r="6" spans="1:7" x14ac:dyDescent="0.25">
      <c r="A6" s="9" t="s">
        <v>126</v>
      </c>
      <c r="B6" s="13">
        <v>1500</v>
      </c>
      <c r="C6" s="13">
        <v>2000</v>
      </c>
      <c r="D6" s="13">
        <v>2300</v>
      </c>
      <c r="E6" s="13">
        <v>2500</v>
      </c>
      <c r="F6" s="13">
        <v>3000</v>
      </c>
      <c r="G6" s="14">
        <v>2250</v>
      </c>
    </row>
    <row r="7" spans="1:7" x14ac:dyDescent="0.25">
      <c r="A7" s="15" t="s">
        <v>130</v>
      </c>
      <c r="B7" s="10" t="str">
        <f t="shared" ref="B7:G7" si="0">"0-"&amp;TEXT(MROUND(B6*$B$4,5),"0")</f>
        <v>0-190</v>
      </c>
      <c r="C7" s="10" t="str">
        <f t="shared" si="0"/>
        <v>0-250</v>
      </c>
      <c r="D7" s="10" t="str">
        <f t="shared" si="0"/>
        <v>0-290</v>
      </c>
      <c r="E7" s="10" t="str">
        <f t="shared" si="0"/>
        <v>0-315</v>
      </c>
      <c r="F7" s="10" t="str">
        <f t="shared" si="0"/>
        <v>0-375</v>
      </c>
      <c r="G7" s="10" t="str">
        <f t="shared" si="0"/>
        <v>0-280</v>
      </c>
    </row>
    <row r="8" spans="1:7" x14ac:dyDescent="0.25">
      <c r="A8" s="15" t="s">
        <v>40</v>
      </c>
      <c r="B8" s="10" t="str">
        <f t="shared" ref="B8:G8" si="1">TEXT(MROUND(B6*$B$4*1,5)+1,"0")&amp;"-"&amp;TEXT(MROUND(B6*$B$4*2,5),"0")</f>
        <v>191-375</v>
      </c>
      <c r="C8" s="10" t="str">
        <f t="shared" si="1"/>
        <v>251-500</v>
      </c>
      <c r="D8" s="10" t="str">
        <f t="shared" si="1"/>
        <v>291-575</v>
      </c>
      <c r="E8" s="10" t="str">
        <f t="shared" si="1"/>
        <v>316-625</v>
      </c>
      <c r="F8" s="10" t="str">
        <f t="shared" si="1"/>
        <v>376-750</v>
      </c>
      <c r="G8" s="10" t="str">
        <f t="shared" si="1"/>
        <v>281-565</v>
      </c>
    </row>
    <row r="9" spans="1:7" x14ac:dyDescent="0.25">
      <c r="A9" s="15" t="s">
        <v>42</v>
      </c>
      <c r="B9" s="10" t="str">
        <f t="shared" ref="B9:G9" si="2">TEXT(MROUND(B6*$B$4*2,5)+1,"0")&amp;"-"&amp;TEXT(MROUND(B6*$B$4*3,5),"0")</f>
        <v>376-565</v>
      </c>
      <c r="C9" s="10" t="str">
        <f t="shared" si="2"/>
        <v>501-750</v>
      </c>
      <c r="D9" s="10" t="str">
        <f t="shared" si="2"/>
        <v>576-865</v>
      </c>
      <c r="E9" s="10" t="str">
        <f t="shared" si="2"/>
        <v>626-940</v>
      </c>
      <c r="F9" s="10" t="str">
        <f t="shared" si="2"/>
        <v>751-1125</v>
      </c>
      <c r="G9" s="10" t="str">
        <f t="shared" si="2"/>
        <v>566-845</v>
      </c>
    </row>
    <row r="10" spans="1:7" x14ac:dyDescent="0.25">
      <c r="A10" s="15" t="s">
        <v>44</v>
      </c>
      <c r="B10" s="10" t="str">
        <f t="shared" ref="B10:G10" si="3">TEXT(MROUND(B6*$B$4*3,5)+1,"0")&amp;"-"&amp;TEXT(MROUND(B6*$B$4*4,5),"0")</f>
        <v>566-750</v>
      </c>
      <c r="C10" s="10" t="str">
        <f t="shared" si="3"/>
        <v>751-1000</v>
      </c>
      <c r="D10" s="10" t="str">
        <f t="shared" si="3"/>
        <v>866-1150</v>
      </c>
      <c r="E10" s="10" t="str">
        <f t="shared" si="3"/>
        <v>941-1250</v>
      </c>
      <c r="F10" s="10" t="str">
        <f t="shared" si="3"/>
        <v>1126-1500</v>
      </c>
      <c r="G10" s="10" t="str">
        <f t="shared" si="3"/>
        <v>846-1125</v>
      </c>
    </row>
    <row r="11" spans="1:7" x14ac:dyDescent="0.25">
      <c r="A11" s="15" t="s">
        <v>46</v>
      </c>
      <c r="B11" s="10" t="str">
        <f t="shared" ref="B11:G11" si="4">TEXT(MROUND(B6*$B$4*4,5)+1,"0")&amp;"-"&amp;TEXT(MROUND(B6*$B$4*5,5),"0")</f>
        <v>751-940</v>
      </c>
      <c r="C11" s="10" t="str">
        <f t="shared" si="4"/>
        <v>1001-1250</v>
      </c>
      <c r="D11" s="10" t="str">
        <f t="shared" si="4"/>
        <v>1151-1440</v>
      </c>
      <c r="E11" s="10" t="str">
        <f t="shared" si="4"/>
        <v>1251-1565</v>
      </c>
      <c r="F11" s="10" t="str">
        <f t="shared" si="4"/>
        <v>1501-1875</v>
      </c>
      <c r="G11" s="10" t="str">
        <f t="shared" si="4"/>
        <v>1126-1405</v>
      </c>
    </row>
    <row r="12" spans="1:7" x14ac:dyDescent="0.25">
      <c r="A12" s="15" t="s">
        <v>131</v>
      </c>
      <c r="B12" s="10" t="str">
        <f t="shared" ref="B12:G12" si="5">TEXT(MROUND(B6*$B$4*5,5)+1,"0")&amp;"-"&amp;TEXT(MROUND(B6*$B$4*6,5),"0")</f>
        <v>941-1125</v>
      </c>
      <c r="C12" s="10" t="str">
        <f t="shared" si="5"/>
        <v>1251-1500</v>
      </c>
      <c r="D12" s="10" t="str">
        <f t="shared" si="5"/>
        <v>1441-1725</v>
      </c>
      <c r="E12" s="10" t="str">
        <f t="shared" si="5"/>
        <v>1566-1875</v>
      </c>
      <c r="F12" s="10" t="str">
        <f t="shared" si="5"/>
        <v>1876-2250</v>
      </c>
      <c r="G12" s="10" t="str">
        <f t="shared" si="5"/>
        <v>1406-1690</v>
      </c>
    </row>
    <row r="13" spans="1:7" x14ac:dyDescent="0.25">
      <c r="A13" s="15" t="s">
        <v>132</v>
      </c>
      <c r="B13" s="10" t="str">
        <f t="shared" ref="B13:G13" si="6">TEXT(MROUND(B6*$B$4*6,5)+1,"0")&amp;"-"&amp;TEXT(MROUND(B6*$B$4*7,5),"0")</f>
        <v>1126-1315</v>
      </c>
      <c r="C13" s="10" t="str">
        <f t="shared" si="6"/>
        <v>1501-1750</v>
      </c>
      <c r="D13" s="10" t="str">
        <f t="shared" si="6"/>
        <v>1726-2015</v>
      </c>
      <c r="E13" s="10" t="str">
        <f t="shared" si="6"/>
        <v>1876-2190</v>
      </c>
      <c r="F13" s="10" t="str">
        <f t="shared" si="6"/>
        <v>2251-2625</v>
      </c>
      <c r="G13" s="10" t="str">
        <f t="shared" si="6"/>
        <v>1691-1970</v>
      </c>
    </row>
    <row r="14" spans="1:7" x14ac:dyDescent="0.25">
      <c r="A14" s="15" t="s">
        <v>133</v>
      </c>
      <c r="B14" s="10" t="str">
        <f t="shared" ref="B14:G14" si="7">TEXT(MROUND(B6*$B$4*7,5)+1,"0")&amp;"+"</f>
        <v>1316+</v>
      </c>
      <c r="C14" s="10" t="str">
        <f t="shared" si="7"/>
        <v>1751+</v>
      </c>
      <c r="D14" s="10" t="str">
        <f t="shared" si="7"/>
        <v>2016+</v>
      </c>
      <c r="E14" s="10" t="str">
        <f t="shared" si="7"/>
        <v>2191+</v>
      </c>
      <c r="F14" s="10" t="str">
        <f t="shared" si="7"/>
        <v>2626+</v>
      </c>
      <c r="G14" s="10" t="str">
        <f t="shared" si="7"/>
        <v>1971+</v>
      </c>
    </row>
  </sheetData>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6"/>
  <sheetViews>
    <sheetView zoomScaleNormal="100" workbookViewId="0"/>
  </sheetViews>
  <sheetFormatPr defaultColWidth="8.7109375" defaultRowHeight="15" x14ac:dyDescent="0.25"/>
  <cols>
    <col min="1" max="1" width="16" customWidth="1"/>
    <col min="2" max="7" width="13" customWidth="1"/>
  </cols>
  <sheetData>
    <row r="1" spans="1:7" ht="15.75" x14ac:dyDescent="0.25">
      <c r="A1" s="6" t="s">
        <v>134</v>
      </c>
    </row>
    <row r="2" spans="1:7" x14ac:dyDescent="0.25">
      <c r="A2" s="2" t="s">
        <v>135</v>
      </c>
    </row>
    <row r="4" spans="1:7" x14ac:dyDescent="0.25">
      <c r="A4" s="5" t="s">
        <v>136</v>
      </c>
    </row>
    <row r="5" spans="1:7" x14ac:dyDescent="0.25">
      <c r="A5" s="3" t="s">
        <v>137</v>
      </c>
      <c r="B5" s="16">
        <v>2300</v>
      </c>
      <c r="C5" s="12" t="s">
        <v>138</v>
      </c>
    </row>
    <row r="6" spans="1:7" x14ac:dyDescent="0.25">
      <c r="A6" s="3" t="s">
        <v>139</v>
      </c>
      <c r="B6" s="16">
        <v>7</v>
      </c>
    </row>
    <row r="7" spans="1:7" x14ac:dyDescent="0.25">
      <c r="A7" s="3" t="s">
        <v>140</v>
      </c>
      <c r="B7" s="16">
        <v>12</v>
      </c>
    </row>
    <row r="8" spans="1:7" x14ac:dyDescent="0.25">
      <c r="A8" s="3" t="s">
        <v>141</v>
      </c>
      <c r="B8" s="16">
        <v>15</v>
      </c>
    </row>
    <row r="9" spans="1:7" x14ac:dyDescent="0.25">
      <c r="A9" s="3" t="s">
        <v>142</v>
      </c>
      <c r="B9" s="16">
        <v>19</v>
      </c>
    </row>
    <row r="10" spans="1:7" x14ac:dyDescent="0.25">
      <c r="G10" s="12" t="s">
        <v>125</v>
      </c>
    </row>
    <row r="11" spans="1:7" x14ac:dyDescent="0.25">
      <c r="A11" s="9" t="s">
        <v>126</v>
      </c>
      <c r="B11" s="13">
        <v>1500</v>
      </c>
      <c r="C11" s="13">
        <v>2000</v>
      </c>
      <c r="D11" s="13">
        <v>2300</v>
      </c>
      <c r="E11" s="13">
        <v>2500</v>
      </c>
      <c r="F11" s="13">
        <v>3000</v>
      </c>
      <c r="G11" s="14">
        <v>2250</v>
      </c>
    </row>
    <row r="12" spans="1:7" x14ac:dyDescent="0.25">
      <c r="A12" s="15" t="s">
        <v>38</v>
      </c>
      <c r="B12" s="10" t="str">
        <f t="shared" ref="B12:G12" si="0">"0-"&amp;TEXT(ROUND($B$6*B11/$B$5,0),"0")</f>
        <v>0-5</v>
      </c>
      <c r="C12" s="10" t="str">
        <f t="shared" si="0"/>
        <v>0-6</v>
      </c>
      <c r="D12" s="10" t="str">
        <f t="shared" si="0"/>
        <v>0-7</v>
      </c>
      <c r="E12" s="10" t="str">
        <f t="shared" si="0"/>
        <v>0-8</v>
      </c>
      <c r="F12" s="10" t="str">
        <f t="shared" si="0"/>
        <v>0-9</v>
      </c>
      <c r="G12" s="10" t="str">
        <f t="shared" si="0"/>
        <v>0-7</v>
      </c>
    </row>
    <row r="13" spans="1:7" x14ac:dyDescent="0.25">
      <c r="A13" s="15" t="s">
        <v>40</v>
      </c>
      <c r="B13" s="10" t="str">
        <f t="shared" ref="B13:G13" si="1">TEXT(ROUND($B$6*B11/$B$5,0)+1,"0")&amp;"-"&amp;TEXT(ROUND($B$7*B11/$B$5,0),"0")</f>
        <v>6-8</v>
      </c>
      <c r="C13" s="10" t="str">
        <f t="shared" si="1"/>
        <v>7-10</v>
      </c>
      <c r="D13" s="10" t="str">
        <f t="shared" si="1"/>
        <v>8-12</v>
      </c>
      <c r="E13" s="10" t="str">
        <f t="shared" si="1"/>
        <v>9-13</v>
      </c>
      <c r="F13" s="10" t="str">
        <f t="shared" si="1"/>
        <v>10-16</v>
      </c>
      <c r="G13" s="10" t="str">
        <f t="shared" si="1"/>
        <v>8-12</v>
      </c>
    </row>
    <row r="14" spans="1:7" x14ac:dyDescent="0.25">
      <c r="A14" s="15" t="s">
        <v>42</v>
      </c>
      <c r="B14" s="10" t="str">
        <f t="shared" ref="B14:G14" si="2">TEXT(ROUND($B$7*B11/$B$5,0)+1,"0")&amp;"-"&amp;TEXT(ROUND($B$8*B11/$B$5,0),"0")</f>
        <v>9-10</v>
      </c>
      <c r="C14" s="10" t="str">
        <f t="shared" si="2"/>
        <v>11-13</v>
      </c>
      <c r="D14" s="10" t="str">
        <f t="shared" si="2"/>
        <v>13-15</v>
      </c>
      <c r="E14" s="10" t="str">
        <f t="shared" si="2"/>
        <v>14-16</v>
      </c>
      <c r="F14" s="10" t="str">
        <f t="shared" si="2"/>
        <v>17-20</v>
      </c>
      <c r="G14" s="10" t="str">
        <f t="shared" si="2"/>
        <v>13-15</v>
      </c>
    </row>
    <row r="15" spans="1:7" x14ac:dyDescent="0.25">
      <c r="A15" s="15" t="s">
        <v>44</v>
      </c>
      <c r="B15" s="10" t="str">
        <f t="shared" ref="B15:G15" si="3">TEXT(ROUND($B$8*B11/$B$5,0)+1,"0")&amp;"-"&amp;TEXT(ROUND($B$9*B11/$B$5,0),"0")</f>
        <v>11-12</v>
      </c>
      <c r="C15" s="10" t="str">
        <f t="shared" si="3"/>
        <v>14-17</v>
      </c>
      <c r="D15" s="10" t="str">
        <f t="shared" si="3"/>
        <v>16-19</v>
      </c>
      <c r="E15" s="10" t="str">
        <f t="shared" si="3"/>
        <v>17-21</v>
      </c>
      <c r="F15" s="10" t="str">
        <f t="shared" si="3"/>
        <v>21-25</v>
      </c>
      <c r="G15" s="10" t="str">
        <f t="shared" si="3"/>
        <v>16-19</v>
      </c>
    </row>
    <row r="16" spans="1:7" x14ac:dyDescent="0.25">
      <c r="A16" s="15" t="s">
        <v>46</v>
      </c>
      <c r="B16" s="10" t="str">
        <f t="shared" ref="B16:G16" si="4">TEXT(ROUND($B$9*B11/$B$5,0)+1,"0")&amp;"+"</f>
        <v>13+</v>
      </c>
      <c r="C16" s="10" t="str">
        <f t="shared" si="4"/>
        <v>18+</v>
      </c>
      <c r="D16" s="10" t="str">
        <f t="shared" si="4"/>
        <v>20+</v>
      </c>
      <c r="E16" s="10" t="str">
        <f t="shared" si="4"/>
        <v>22+</v>
      </c>
      <c r="F16" s="10" t="str">
        <f t="shared" si="4"/>
        <v>26+</v>
      </c>
      <c r="G16" s="10" t="str">
        <f t="shared" si="4"/>
        <v>20+</v>
      </c>
    </row>
  </sheetData>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How to Score</vt:lpstr>
      <vt:lpstr>Scenarios</vt:lpstr>
      <vt:lpstr>AB Tables</vt:lpstr>
      <vt:lpstr>Kill</vt:lpstr>
      <vt:lpstr>Dominate &amp; Invade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Matt Croger</cp:lastModifiedBy>
  <cp:revision>0</cp:revision>
  <dcterms:created xsi:type="dcterms:W3CDTF">2026-06-11T21:14:17Z</dcterms:created>
  <dcterms:modified xsi:type="dcterms:W3CDTF">2026-06-11T21:34:07Z</dcterms:modified>
  <dc:language>en-US</dc:language>
</cp:coreProperties>
</file>